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9552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35" i="1" l="1"/>
  <c r="B35" i="1"/>
  <c r="C35" i="1"/>
  <c r="D35" i="1"/>
  <c r="F35" i="1"/>
  <c r="H35" i="1"/>
  <c r="A36" i="1"/>
  <c r="B36" i="1"/>
  <c r="C36" i="1"/>
  <c r="D36" i="1"/>
  <c r="F36" i="1"/>
  <c r="H36" i="1"/>
  <c r="A37" i="1"/>
  <c r="B37" i="1"/>
  <c r="C37" i="1"/>
  <c r="D37" i="1"/>
  <c r="F37" i="1"/>
  <c r="H37" i="1"/>
  <c r="A38" i="1"/>
  <c r="B38" i="1"/>
  <c r="C38" i="1"/>
  <c r="D38" i="1"/>
  <c r="F38" i="1"/>
  <c r="H38" i="1"/>
  <c r="A39" i="1"/>
  <c r="B39" i="1"/>
  <c r="C39" i="1"/>
  <c r="D39" i="1"/>
  <c r="F39" i="1"/>
  <c r="H39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J30" i="1"/>
  <c r="J31" i="1"/>
  <c r="J25" i="1"/>
  <c r="J26" i="1"/>
  <c r="J27" i="1"/>
  <c r="J28" i="1"/>
  <c r="J21" i="1"/>
  <c r="J22" i="1"/>
  <c r="J23" i="1"/>
  <c r="J15" i="1"/>
  <c r="J16" i="1"/>
  <c r="J17" i="1"/>
  <c r="J18" i="1"/>
  <c r="J32" i="1"/>
  <c r="J24" i="1"/>
  <c r="J14" i="1"/>
  <c r="J19" i="1"/>
  <c r="J2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0" i="1"/>
  <c r="D3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4" i="1"/>
  <c r="G11" i="1"/>
  <c r="H11" i="1" s="1"/>
  <c r="G12" i="1"/>
  <c r="H12" i="1" s="1"/>
  <c r="G13" i="1"/>
  <c r="H13" i="1" s="1"/>
  <c r="G10" i="1"/>
  <c r="H10" i="1" s="1"/>
  <c r="I29" i="1"/>
</calcChain>
</file>

<file path=xl/sharedStrings.xml><?xml version="1.0" encoding="utf-8"?>
<sst xmlns="http://schemas.openxmlformats.org/spreadsheetml/2006/main" count="20" uniqueCount="20">
  <si>
    <t>Leistungskurven T2a</t>
  </si>
  <si>
    <t>rpm</t>
  </si>
  <si>
    <t>M</t>
  </si>
  <si>
    <t>umin</t>
  </si>
  <si>
    <t>Elektromotor</t>
  </si>
  <si>
    <t>Benzinmotor</t>
  </si>
  <si>
    <t>4. Gang</t>
  </si>
  <si>
    <t>Raddurchmesser</t>
  </si>
  <si>
    <t>m</t>
  </si>
  <si>
    <t>Gang</t>
  </si>
  <si>
    <t>1. Gang</t>
  </si>
  <si>
    <t>2. Gang</t>
  </si>
  <si>
    <t>3. Gang</t>
  </si>
  <si>
    <t>E-Nm</t>
  </si>
  <si>
    <t>E-W/100</t>
  </si>
  <si>
    <t>B-Nm</t>
  </si>
  <si>
    <t>B-W/100</t>
  </si>
  <si>
    <t>Überlast</t>
  </si>
  <si>
    <t>P nom</t>
  </si>
  <si>
    <t>http://www.flat4.de/fahrleis.htm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</si>
</sst>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43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0" fillId="0" borderId="9" xfId="0" applyBorder="1"/>
    <xf numFmtId="164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4" fontId="0" fillId="0" borderId="5" xfId="1" applyNumberFormat="1" applyFont="1" applyBorder="1"/>
    <xf numFmtId="165" fontId="0" fillId="0" borderId="6" xfId="1" applyNumberFormat="1" applyFont="1" applyBorder="1"/>
    <xf numFmtId="164" fontId="0" fillId="0" borderId="7" xfId="1" applyNumberFormat="1" applyFont="1" applyBorder="1"/>
    <xf numFmtId="165" fontId="0" fillId="0" borderId="9" xfId="1" applyNumberFormat="1" applyFont="1" applyBorder="1"/>
    <xf numFmtId="165" fontId="0" fillId="0" borderId="2" xfId="1" applyNumberFormat="1" applyFont="1" applyBorder="1"/>
    <xf numFmtId="0" fontId="0" fillId="0" borderId="7" xfId="0" applyBorder="1"/>
    <xf numFmtId="0" fontId="0" fillId="0" borderId="8" xfId="0" applyBorder="1"/>
    <xf numFmtId="43" fontId="0" fillId="0" borderId="9" xfId="1" applyNumberFormat="1" applyFont="1" applyBorder="1"/>
    <xf numFmtId="164" fontId="2" fillId="0" borderId="2" xfId="1" applyNumberFormat="1" applyFont="1" applyBorder="1"/>
    <xf numFmtId="0" fontId="0" fillId="2" borderId="6" xfId="0" applyFill="1" applyBorder="1"/>
    <xf numFmtId="165" fontId="0" fillId="3" borderId="6" xfId="1" applyNumberFormat="1" applyFont="1" applyFill="1" applyBorder="1"/>
    <xf numFmtId="165" fontId="0" fillId="3" borderId="5" xfId="1" applyNumberFormat="1" applyFont="1" applyFill="1" applyBorder="1"/>
    <xf numFmtId="165" fontId="2" fillId="3" borderId="11" xfId="1" applyNumberFormat="1" applyFont="1" applyFill="1" applyBorder="1"/>
    <xf numFmtId="165" fontId="0" fillId="3" borderId="10" xfId="1" applyNumberFormat="1" applyFont="1" applyFill="1" applyBorder="1"/>
    <xf numFmtId="165" fontId="2" fillId="3" borderId="10" xfId="1" applyNumberFormat="1" applyFont="1" applyFill="1" applyBorder="1"/>
    <xf numFmtId="165" fontId="0" fillId="3" borderId="11" xfId="1" applyNumberFormat="1" applyFont="1" applyFill="1" applyBorder="1"/>
    <xf numFmtId="0" fontId="2" fillId="2" borderId="1" xfId="0" applyFont="1" applyFill="1" applyBorder="1"/>
    <xf numFmtId="164" fontId="2" fillId="4" borderId="5" xfId="1" applyNumberFormat="1" applyFont="1" applyFill="1" applyBorder="1"/>
    <xf numFmtId="165" fontId="0" fillId="4" borderId="0" xfId="1" applyNumberFormat="1" applyFont="1" applyFill="1" applyBorder="1"/>
    <xf numFmtId="165" fontId="0" fillId="4" borderId="6" xfId="1" applyNumberFormat="1" applyFont="1" applyFill="1" applyBorder="1"/>
    <xf numFmtId="164" fontId="0" fillId="4" borderId="5" xfId="1" applyNumberFormat="1" applyFont="1" applyFill="1" applyBorder="1"/>
    <xf numFmtId="165" fontId="2" fillId="4" borderId="0" xfId="1" applyNumberFormat="1" applyFont="1" applyFill="1" applyBorder="1"/>
    <xf numFmtId="164" fontId="2" fillId="4" borderId="10" xfId="1" applyNumberFormat="1" applyFont="1" applyFill="1" applyBorder="1"/>
    <xf numFmtId="165" fontId="2" fillId="4" borderId="11" xfId="1" applyNumberFormat="1" applyFont="1" applyFill="1" applyBorder="1"/>
    <xf numFmtId="165" fontId="2" fillId="4" borderId="6" xfId="1" applyNumberFormat="1" applyFont="1" applyFill="1" applyBorder="1"/>
    <xf numFmtId="164" fontId="0" fillId="4" borderId="7" xfId="1" applyNumberFormat="1" applyFont="1" applyFill="1" applyBorder="1"/>
    <xf numFmtId="165" fontId="2" fillId="4" borderId="8" xfId="1" applyNumberFormat="1" applyFont="1" applyFill="1" applyBorder="1"/>
    <xf numFmtId="165" fontId="0" fillId="4" borderId="9" xfId="1" applyNumberFormat="1" applyFont="1" applyFill="1" applyBorder="1"/>
    <xf numFmtId="165" fontId="0" fillId="3" borderId="2" xfId="1" applyNumberFormat="1" applyFont="1" applyFill="1" applyBorder="1"/>
    <xf numFmtId="165" fontId="0" fillId="3" borderId="4" xfId="1" applyNumberFormat="1" applyFont="1" applyFill="1" applyBorder="1"/>
    <xf numFmtId="165" fontId="0" fillId="0" borderId="10" xfId="1" applyNumberFormat="1" applyFont="1" applyBorder="1"/>
    <xf numFmtId="0" fontId="0" fillId="2" borderId="11" xfId="0" applyFill="1" applyBorder="1"/>
    <xf numFmtId="164" fontId="0" fillId="4" borderId="10" xfId="1" applyNumberFormat="1" applyFont="1" applyFill="1" applyBorder="1"/>
    <xf numFmtId="165" fontId="2" fillId="4" borderId="12" xfId="1" applyNumberFormat="1" applyFont="1" applyFill="1" applyBorder="1"/>
    <xf numFmtId="165" fontId="0" fillId="4" borderId="11" xfId="1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11458428485306E-2"/>
          <c:y val="4.7142309167625622E-2"/>
          <c:w val="0.75303816431298753"/>
          <c:h val="0.85970441122100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Tabelle1!$F$8</c:f>
              <c:strCache>
                <c:ptCount val="1"/>
                <c:pt idx="0">
                  <c:v>E-Nm</c:v>
                </c:pt>
              </c:strCache>
            </c:strRef>
          </c:tx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</c:numCache>
            </c:numRef>
          </c:xVal>
          <c:yVal>
            <c:numRef>
              <c:f>Tabelle1!$F$9:$F$39</c:f>
              <c:numCache>
                <c:formatCode>_ * #,##0.0_ ;_ * \-#,##0.0_ ;_ * "-"??_ ;_ @_ </c:formatCode>
                <c:ptCount val="31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210.0847023322585</c:v>
                </c:pt>
                <c:pt idx="6">
                  <c:v>175.07058527688207</c:v>
                </c:pt>
                <c:pt idx="7">
                  <c:v>150.06050166589893</c:v>
                </c:pt>
                <c:pt idx="8">
                  <c:v>131.30293895766158</c:v>
                </c:pt>
                <c:pt idx="9">
                  <c:v>116.71372351792138</c:v>
                </c:pt>
                <c:pt idx="10">
                  <c:v>105.04235116612925</c:v>
                </c:pt>
                <c:pt idx="11">
                  <c:v>95.493046514662979</c:v>
                </c:pt>
                <c:pt idx="12">
                  <c:v>87.535292638441035</c:v>
                </c:pt>
                <c:pt idx="13">
                  <c:v>80.801808589330207</c:v>
                </c:pt>
                <c:pt idx="14">
                  <c:v>75.030250832949463</c:v>
                </c:pt>
                <c:pt idx="15">
                  <c:v>70.028234110752834</c:v>
                </c:pt>
                <c:pt idx="16">
                  <c:v>65.651469478830791</c:v>
                </c:pt>
                <c:pt idx="17">
                  <c:v>61.789618333017216</c:v>
                </c:pt>
                <c:pt idx="18">
                  <c:v>58.35686175896069</c:v>
                </c:pt>
                <c:pt idx="19">
                  <c:v>55.285447982173288</c:v>
                </c:pt>
                <c:pt idx="20">
                  <c:v>52.521175583064625</c:v>
                </c:pt>
                <c:pt idx="21">
                  <c:v>50.020167221966318</c:v>
                </c:pt>
                <c:pt idx="22">
                  <c:v>47.746523257331489</c:v>
                </c:pt>
                <c:pt idx="23">
                  <c:v>45.67058746353446</c:v>
                </c:pt>
                <c:pt idx="24">
                  <c:v>43.767646319220518</c:v>
                </c:pt>
                <c:pt idx="25">
                  <c:v>42.0169404664517</c:v>
                </c:pt>
                <c:pt idx="26">
                  <c:v>40.400904294665104</c:v>
                </c:pt>
                <c:pt idx="27">
                  <c:v>38.904574505973798</c:v>
                </c:pt>
                <c:pt idx="28">
                  <c:v>37.515125416474731</c:v>
                </c:pt>
                <c:pt idx="29">
                  <c:v>36.221500402113534</c:v>
                </c:pt>
                <c:pt idx="30">
                  <c:v>35.014117055376417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Tabelle1!$G$8</c:f>
              <c:strCache>
                <c:ptCount val="1"/>
                <c:pt idx="0">
                  <c:v>E-W/100</c:v>
                </c:pt>
              </c:strCache>
            </c:strRef>
          </c:tx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</c:numCache>
            </c:numRef>
          </c:xVal>
          <c:yVal>
            <c:numRef>
              <c:f>Tabelle1!$G$9:$G$39</c:f>
              <c:numCache>
                <c:formatCode>_ * #,##0_ ;_ * \-#,##0_ ;_ * "-"??_ ;_ @_ </c:formatCode>
                <c:ptCount val="31"/>
                <c:pt idx="1">
                  <c:v>50.265439999999998</c:v>
                </c:pt>
                <c:pt idx="2">
                  <c:v>100.53088</c:v>
                </c:pt>
                <c:pt idx="3">
                  <c:v>150.79632000000001</c:v>
                </c:pt>
                <c:pt idx="4">
                  <c:v>201.06175999999999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Tabelle1!$H$8</c:f>
              <c:strCache>
                <c:ptCount val="1"/>
                <c:pt idx="0">
                  <c:v> 1.50 </c:v>
                </c:pt>
              </c:strCache>
            </c:strRef>
          </c:tx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</c:numCache>
            </c:numRef>
          </c:xVal>
          <c:yVal>
            <c:numRef>
              <c:f>Tabelle1!$H$9:$H$39</c:f>
              <c:numCache>
                <c:formatCode>_ * #,##0_ ;_ * \-#,##0_ ;_ * "-"??_ ;_ @_ </c:formatCode>
                <c:ptCount val="31"/>
                <c:pt idx="1">
                  <c:v>75.39815999999999</c:v>
                </c:pt>
                <c:pt idx="2">
                  <c:v>150.79631999999998</c:v>
                </c:pt>
                <c:pt idx="3">
                  <c:v>226.19448</c:v>
                </c:pt>
                <c:pt idx="4">
                  <c:v>301.59263999999996</c:v>
                </c:pt>
                <c:pt idx="5">
                  <c:v>330</c:v>
                </c:pt>
                <c:pt idx="6">
                  <c:v>330</c:v>
                </c:pt>
                <c:pt idx="7">
                  <c:v>330</c:v>
                </c:pt>
                <c:pt idx="8">
                  <c:v>330</c:v>
                </c:pt>
                <c:pt idx="9">
                  <c:v>330</c:v>
                </c:pt>
                <c:pt idx="10">
                  <c:v>330</c:v>
                </c:pt>
                <c:pt idx="11">
                  <c:v>330</c:v>
                </c:pt>
                <c:pt idx="12">
                  <c:v>330</c:v>
                </c:pt>
                <c:pt idx="13">
                  <c:v>330</c:v>
                </c:pt>
                <c:pt idx="14">
                  <c:v>330</c:v>
                </c:pt>
                <c:pt idx="15">
                  <c:v>330</c:v>
                </c:pt>
                <c:pt idx="16">
                  <c:v>330</c:v>
                </c:pt>
                <c:pt idx="17">
                  <c:v>330</c:v>
                </c:pt>
                <c:pt idx="18">
                  <c:v>330</c:v>
                </c:pt>
                <c:pt idx="19">
                  <c:v>330</c:v>
                </c:pt>
                <c:pt idx="20">
                  <c:v>330</c:v>
                </c:pt>
                <c:pt idx="21">
                  <c:v>330</c:v>
                </c:pt>
                <c:pt idx="22">
                  <c:v>330</c:v>
                </c:pt>
                <c:pt idx="23">
                  <c:v>330</c:v>
                </c:pt>
                <c:pt idx="24">
                  <c:v>330</c:v>
                </c:pt>
                <c:pt idx="25">
                  <c:v>330</c:v>
                </c:pt>
                <c:pt idx="26">
                  <c:v>330</c:v>
                </c:pt>
                <c:pt idx="27">
                  <c:v>330</c:v>
                </c:pt>
                <c:pt idx="28">
                  <c:v>330</c:v>
                </c:pt>
                <c:pt idx="29">
                  <c:v>330</c:v>
                </c:pt>
                <c:pt idx="30">
                  <c:v>330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Tabelle1!$I$8</c:f>
              <c:strCache>
                <c:ptCount val="1"/>
                <c:pt idx="0">
                  <c:v>B-Nm</c:v>
                </c:pt>
              </c:strCache>
            </c:strRef>
          </c:tx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</c:numCache>
            </c:numRef>
          </c:xVal>
          <c:yVal>
            <c:numRef>
              <c:f>Tabelle1!$I$9:$I$39</c:f>
              <c:numCache>
                <c:formatCode>_ * #,##0_ ;_ * \-#,##0_ ;_ * "-"??_ ;_ @_ </c:formatCode>
                <c:ptCount val="31"/>
                <c:pt idx="5">
                  <c:v>88</c:v>
                </c:pt>
                <c:pt idx="6">
                  <c:v>92</c:v>
                </c:pt>
                <c:pt idx="7">
                  <c:v>95</c:v>
                </c:pt>
                <c:pt idx="8">
                  <c:v>98</c:v>
                </c:pt>
                <c:pt idx="9">
                  <c:v>101</c:v>
                </c:pt>
                <c:pt idx="10">
                  <c:v>103</c:v>
                </c:pt>
                <c:pt idx="11">
                  <c:v>106</c:v>
                </c:pt>
                <c:pt idx="12">
                  <c:v>106</c:v>
                </c:pt>
                <c:pt idx="13">
                  <c:v>105</c:v>
                </c:pt>
                <c:pt idx="14">
                  <c:v>104</c:v>
                </c:pt>
                <c:pt idx="15">
                  <c:v>102</c:v>
                </c:pt>
                <c:pt idx="16">
                  <c:v>100</c:v>
                </c:pt>
                <c:pt idx="17">
                  <c:v>97</c:v>
                </c:pt>
                <c:pt idx="18">
                  <c:v>93</c:v>
                </c:pt>
                <c:pt idx="19">
                  <c:v>88</c:v>
                </c:pt>
                <c:pt idx="20">
                  <c:v>83.556415700330092</c:v>
                </c:pt>
                <c:pt idx="21">
                  <c:v>79</c:v>
                </c:pt>
                <c:pt idx="22">
                  <c:v>74.5</c:v>
                </c:pt>
                <c:pt idx="23">
                  <c:v>70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Tabelle1!$J$8</c:f>
              <c:strCache>
                <c:ptCount val="1"/>
                <c:pt idx="0">
                  <c:v>B-W/100</c:v>
                </c:pt>
              </c:strCache>
            </c:strRef>
          </c:tx>
          <c:marker>
            <c:symbol val="none"/>
          </c:marker>
          <c:xVal>
            <c:numRef>
              <c:f>Tabelle1!$E$9:$E$39</c:f>
              <c:numCache>
                <c:formatCode>General</c:formatCode>
                <c:ptCount val="3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</c:numCache>
            </c:numRef>
          </c:xVal>
          <c:yVal>
            <c:numRef>
              <c:f>Tabelle1!$J$9:$J$39</c:f>
              <c:numCache>
                <c:formatCode>_ * #,##0_ ;_ * \-#,##0_ ;_ * "-"??_ ;_ @_ </c:formatCode>
                <c:ptCount val="31"/>
                <c:pt idx="5">
                  <c:v>92.153306666666666</c:v>
                </c:pt>
                <c:pt idx="6">
                  <c:v>115.61051199999999</c:v>
                </c:pt>
                <c:pt idx="7">
                  <c:v>139.27715666666666</c:v>
                </c:pt>
                <c:pt idx="8">
                  <c:v>164.20043733333333</c:v>
                </c:pt>
                <c:pt idx="9">
                  <c:v>190.38035400000001</c:v>
                </c:pt>
                <c:pt idx="10">
                  <c:v>215.7225133333333</c:v>
                </c:pt>
                <c:pt idx="11">
                  <c:v>244.20626266666667</c:v>
                </c:pt>
                <c:pt idx="12">
                  <c:v>266.40683199999995</c:v>
                </c:pt>
                <c:pt idx="13">
                  <c:v>285.88468999999998</c:v>
                </c:pt>
                <c:pt idx="14">
                  <c:v>304.94366933333333</c:v>
                </c:pt>
                <c:pt idx="15">
                  <c:v>320.44217999999995</c:v>
                </c:pt>
                <c:pt idx="16">
                  <c:v>335.10293333333328</c:v>
                </c:pt>
                <c:pt idx="17">
                  <c:v>345.36546066666671</c:v>
                </c:pt>
                <c:pt idx="18">
                  <c:v>350.60144399999996</c:v>
                </c:pt>
                <c:pt idx="19">
                  <c:v>350.18256533333334</c:v>
                </c:pt>
                <c:pt idx="20">
                  <c:v>350</c:v>
                </c:pt>
                <c:pt idx="21">
                  <c:v>347.45985399999995</c:v>
                </c:pt>
                <c:pt idx="22">
                  <c:v>343.27106733333335</c:v>
                </c:pt>
                <c:pt idx="23">
                  <c:v>337.19732666666664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3440"/>
        <c:axId val="127931904"/>
      </c:scatterChart>
      <c:valAx>
        <c:axId val="1279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931904"/>
        <c:crosses val="autoZero"/>
        <c:crossBetween val="midCat"/>
      </c:valAx>
      <c:valAx>
        <c:axId val="127931904"/>
        <c:scaling>
          <c:orientation val="minMax"/>
        </c:scaling>
        <c:delete val="0"/>
        <c:axPos val="l"/>
        <c:majorGridlines/>
        <c:numFmt formatCode="_ * #,##0.0_ ;_ * \-#,##0.0_ ;_ * &quot;-&quot;??_ ;_ @_ " sourceLinked="1"/>
        <c:majorTickMark val="out"/>
        <c:minorTickMark val="none"/>
        <c:tickLblPos val="nextTo"/>
        <c:crossAx val="127933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739140</xdr:colOff>
      <xdr:row>0</xdr:row>
      <xdr:rowOff>137160</xdr:rowOff>
    </xdr:from>
    <xdr:to>
      <xdr:col>23</xdr:col>
      <xdr:colOff>495300</xdr:colOff>
      <xdr:row>17</xdr:row>
      <xdr:rowOff>160020</xdr:rowOff>
    </xdr:to>
    <xdr:pic>
      <xdr:nvPicPr>
        <xdr:cNvPr id="3" name="Grafik 2" descr="Bildergebnis für drehmoment elektromot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0520" y="137160"/>
          <a:ext cx="5303520" cy="315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99522</xdr:colOff>
      <xdr:row>0</xdr:row>
      <xdr:rowOff>91440</xdr:rowOff>
    </xdr:from>
    <xdr:to>
      <xdr:col>16</xdr:col>
      <xdr:colOff>525780</xdr:colOff>
      <xdr:row>18</xdr:row>
      <xdr:rowOff>144780</xdr:rowOff>
    </xdr:to>
    <xdr:pic>
      <xdr:nvPicPr>
        <xdr:cNvPr id="9" name="Grafik 8" descr="Motorkennlini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502" y="91440"/>
          <a:ext cx="4388658" cy="3368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30480</xdr:colOff>
      <xdr:row>21</xdr:row>
      <xdr:rowOff>3810</xdr:rowOff>
    </xdr:from>
    <xdr:to>
      <xdr:col>19</xdr:col>
      <xdr:colOff>259080</xdr:colOff>
      <xdr:row>38</xdr:row>
      <xdr:rowOff>167640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0" workbookViewId="0">
      <selection activeCell="I35" sqref="I35"/>
    </sheetView>
  </sheetViews>
  <sheetFormatPr baseColWidth="10" defaultRowHeight="14.4" x14ac:dyDescent="0.3"/>
  <cols>
    <col min="1" max="5" width="6.77734375" customWidth="1"/>
    <col min="6" max="6" width="11.5546875" style="1"/>
    <col min="7" max="10" width="11.5546875" style="2"/>
  </cols>
  <sheetData>
    <row r="1" spans="1:10" x14ac:dyDescent="0.3">
      <c r="A1" s="3" t="s">
        <v>0</v>
      </c>
    </row>
    <row r="3" spans="1:10" x14ac:dyDescent="0.3">
      <c r="A3" t="s">
        <v>7</v>
      </c>
      <c r="C3" s="4">
        <v>0.55000000000000004</v>
      </c>
      <c r="D3" s="2" t="s">
        <v>8</v>
      </c>
    </row>
    <row r="4" spans="1:10" x14ac:dyDescent="0.3">
      <c r="A4" t="s">
        <v>9</v>
      </c>
      <c r="C4" s="1"/>
      <c r="D4" s="2"/>
    </row>
    <row r="5" spans="1:10" ht="15" thickBot="1" x14ac:dyDescent="0.35"/>
    <row r="6" spans="1:10" x14ac:dyDescent="0.3">
      <c r="A6" s="5"/>
      <c r="B6" s="6"/>
      <c r="C6" s="6"/>
      <c r="D6" s="6"/>
      <c r="E6" s="7"/>
      <c r="F6" s="16" t="s">
        <v>4</v>
      </c>
      <c r="G6" s="17"/>
      <c r="H6" s="18"/>
      <c r="I6" s="23" t="s">
        <v>5</v>
      </c>
      <c r="J6" s="18"/>
    </row>
    <row r="7" spans="1:10" x14ac:dyDescent="0.3">
      <c r="A7" s="8" t="s">
        <v>10</v>
      </c>
      <c r="B7" s="9" t="s">
        <v>11</v>
      </c>
      <c r="C7" s="9" t="s">
        <v>12</v>
      </c>
      <c r="D7" s="9" t="s">
        <v>6</v>
      </c>
      <c r="E7" s="10" t="s">
        <v>1</v>
      </c>
      <c r="F7" s="19" t="s">
        <v>2</v>
      </c>
      <c r="G7" s="12" t="s">
        <v>18</v>
      </c>
      <c r="H7" s="20" t="s">
        <v>17</v>
      </c>
      <c r="I7" s="11"/>
      <c r="J7" s="20"/>
    </row>
    <row r="8" spans="1:10" ht="15" thickBot="1" x14ac:dyDescent="0.35">
      <c r="A8" s="24">
        <v>3.8</v>
      </c>
      <c r="B8" s="25">
        <v>2.06</v>
      </c>
      <c r="C8" s="25">
        <v>1.26</v>
      </c>
      <c r="D8" s="25">
        <v>0.82</v>
      </c>
      <c r="E8" s="15" t="s">
        <v>3</v>
      </c>
      <c r="F8" s="21" t="s">
        <v>13</v>
      </c>
      <c r="G8" s="14" t="s">
        <v>14</v>
      </c>
      <c r="H8" s="26">
        <v>1.5</v>
      </c>
      <c r="I8" s="13" t="s">
        <v>15</v>
      </c>
      <c r="J8" s="22" t="s">
        <v>16</v>
      </c>
    </row>
    <row r="9" spans="1:10" x14ac:dyDescent="0.3">
      <c r="A9" s="8"/>
      <c r="B9" s="9"/>
      <c r="C9" s="9"/>
      <c r="D9" s="9"/>
      <c r="E9" s="10">
        <v>0</v>
      </c>
      <c r="F9" s="27">
        <v>240</v>
      </c>
      <c r="G9" s="17"/>
      <c r="H9" s="18"/>
      <c r="I9" s="11"/>
      <c r="J9" s="20"/>
    </row>
    <row r="10" spans="1:10" x14ac:dyDescent="0.3">
      <c r="A10" s="11">
        <f>E10*60*$C$3*3.1415927/1000/3.8/5.375</f>
        <v>1.0151535774785803</v>
      </c>
      <c r="B10" s="12">
        <f>E10*60*$C$3*3.1415927/1000/2.06/5.375</f>
        <v>1.8726133953488373</v>
      </c>
      <c r="C10" s="12">
        <f>E10*60*$C$3*3.1415927/1000/1.26/5.375</f>
        <v>3.061574281284607</v>
      </c>
      <c r="D10" s="12">
        <f>E10*60*$C$3*3.1415927/1000/0.82/5.375</f>
        <v>4.7043702370958602</v>
      </c>
      <c r="E10" s="10">
        <v>200</v>
      </c>
      <c r="F10" s="36">
        <v>240</v>
      </c>
      <c r="G10" s="37">
        <f>E10*F10*2*3.14159/60/100</f>
        <v>50.265439999999998</v>
      </c>
      <c r="H10" s="38">
        <f>G10*1.5</f>
        <v>75.39815999999999</v>
      </c>
      <c r="I10" s="11"/>
      <c r="J10" s="20"/>
    </row>
    <row r="11" spans="1:10" x14ac:dyDescent="0.3">
      <c r="A11" s="11">
        <f>E11*60*$C$3*3.1415927/1000/3.8/5.375</f>
        <v>2.0303071549571605</v>
      </c>
      <c r="B11" s="12">
        <f>E11*60*$C$3*3.1415927/1000/2.06/5.375</f>
        <v>3.7452267906976746</v>
      </c>
      <c r="C11" s="12">
        <f>E11*60*$C$3*3.1415927/1000/1.26/5.375</f>
        <v>6.1231485625692139</v>
      </c>
      <c r="D11" s="12">
        <f>E11*60*$C$3*3.1415927/1000/0.82/5.375</f>
        <v>9.4087404741917204</v>
      </c>
      <c r="E11" s="10">
        <v>400</v>
      </c>
      <c r="F11" s="36">
        <v>240</v>
      </c>
      <c r="G11" s="37">
        <f t="shared" ref="G11:G13" si="0">E11*F11*2*3.14159/60/100</f>
        <v>100.53088</v>
      </c>
      <c r="H11" s="38">
        <f t="shared" ref="H11:H39" si="1">G11*1.5</f>
        <v>150.79631999999998</v>
      </c>
      <c r="I11" s="11"/>
      <c r="J11" s="20"/>
    </row>
    <row r="12" spans="1:10" x14ac:dyDescent="0.3">
      <c r="A12" s="11">
        <f>E12*60*$C$3*3.1415927/1000/3.8/5.375</f>
        <v>3.0454607324357408</v>
      </c>
      <c r="B12" s="12">
        <f>E12*60*$C$3*3.1415927/1000/2.06/5.375</f>
        <v>5.6178401860465117</v>
      </c>
      <c r="C12" s="12">
        <f>E12*60*$C$3*3.1415927/1000/1.26/5.375</f>
        <v>9.1847228438538195</v>
      </c>
      <c r="D12" s="12">
        <f>E12*60*$C$3*3.1415927/1000/0.82/5.375</f>
        <v>14.113110711287579</v>
      </c>
      <c r="E12" s="10">
        <v>600</v>
      </c>
      <c r="F12" s="36">
        <v>240</v>
      </c>
      <c r="G12" s="37">
        <f t="shared" si="0"/>
        <v>150.79632000000001</v>
      </c>
      <c r="H12" s="38">
        <f t="shared" si="1"/>
        <v>226.19448</v>
      </c>
      <c r="I12" s="11"/>
      <c r="J12" s="20"/>
    </row>
    <row r="13" spans="1:10" ht="15" thickBot="1" x14ac:dyDescent="0.35">
      <c r="A13" s="11">
        <f>E13*60*$C$3*3.1415927/1000/3.8/5.375</f>
        <v>4.060614309914321</v>
      </c>
      <c r="B13" s="12">
        <f>E13*60*$C$3*3.1415927/1000/2.06/5.375</f>
        <v>7.4904535813953492</v>
      </c>
      <c r="C13" s="12">
        <f>E13*60*$C$3*3.1415927/1000/1.26/5.375</f>
        <v>12.246297125138428</v>
      </c>
      <c r="D13" s="12">
        <f>E13*60*$C$3*3.1415927/1000/0.82/5.375</f>
        <v>18.817480948383441</v>
      </c>
      <c r="E13" s="10">
        <v>800</v>
      </c>
      <c r="F13" s="36">
        <v>240</v>
      </c>
      <c r="G13" s="37">
        <f t="shared" si="0"/>
        <v>201.06175999999999</v>
      </c>
      <c r="H13" s="38">
        <f t="shared" si="1"/>
        <v>301.59263999999996</v>
      </c>
      <c r="I13" s="11"/>
      <c r="J13" s="20"/>
    </row>
    <row r="14" spans="1:10" x14ac:dyDescent="0.3">
      <c r="A14" s="11">
        <f>E14*60*$C$3*3.1415927/1000/3.8/5.375</f>
        <v>5.0757678873929013</v>
      </c>
      <c r="B14" s="12">
        <f>E14*60*$C$3*3.1415927/1000/2.06/5.375</f>
        <v>9.3630669767441859</v>
      </c>
      <c r="C14" s="12">
        <f>E14*60*$C$3*3.1415927/1000/1.26/5.375</f>
        <v>15.307871406423034</v>
      </c>
      <c r="D14" s="12">
        <f>E14*60*$C$3*3.1415927/1000/0.82/5.375</f>
        <v>23.521851185479296</v>
      </c>
      <c r="E14" s="28">
        <v>1000</v>
      </c>
      <c r="F14" s="39">
        <f>G14/E14/2/3.14159*60*100</f>
        <v>210.0847023322585</v>
      </c>
      <c r="G14" s="40">
        <v>220</v>
      </c>
      <c r="H14" s="38">
        <f t="shared" si="1"/>
        <v>330</v>
      </c>
      <c r="I14" s="47">
        <v>88</v>
      </c>
      <c r="J14" s="48">
        <f t="shared" ref="J14:J32" si="2">E14*2*I14*3.14159/60/100</f>
        <v>92.153306666666666</v>
      </c>
    </row>
    <row r="15" spans="1:10" x14ac:dyDescent="0.3">
      <c r="A15" s="11">
        <f>E15*60*$C$3*3.1415927/1000/3.8/5.375</f>
        <v>6.0909214648714816</v>
      </c>
      <c r="B15" s="12">
        <f>E15*60*$C$3*3.1415927/1000/2.06/5.375</f>
        <v>11.235680372093023</v>
      </c>
      <c r="C15" s="12">
        <f>E15*60*$C$3*3.1415927/1000/1.26/5.375</f>
        <v>18.369445687707639</v>
      </c>
      <c r="D15" s="12">
        <f>E15*60*$C$3*3.1415927/1000/0.82/5.375</f>
        <v>28.226221422575158</v>
      </c>
      <c r="E15" s="28">
        <v>1200</v>
      </c>
      <c r="F15" s="39">
        <f t="shared" ref="F15:F39" si="3">G15/E15/2/3.14159*60*100</f>
        <v>175.07058527688207</v>
      </c>
      <c r="G15" s="40">
        <v>220</v>
      </c>
      <c r="H15" s="38">
        <f t="shared" si="1"/>
        <v>330</v>
      </c>
      <c r="I15" s="30">
        <v>92</v>
      </c>
      <c r="J15" s="29">
        <f t="shared" si="2"/>
        <v>115.61051199999999</v>
      </c>
    </row>
    <row r="16" spans="1:10" x14ac:dyDescent="0.3">
      <c r="A16" s="11">
        <f>E16*60*$C$3*3.1415927/1000/3.8/5.375</f>
        <v>7.1060750423500627</v>
      </c>
      <c r="B16" s="12">
        <f>E16*60*$C$3*3.1415927/1000/2.06/5.375</f>
        <v>13.108293767441863</v>
      </c>
      <c r="C16" s="12">
        <f>E16*60*$C$3*3.1415927/1000/1.26/5.375</f>
        <v>21.431019968992249</v>
      </c>
      <c r="D16" s="12">
        <f>E16*60*$C$3*3.1415927/1000/0.82/5.375</f>
        <v>32.930591659671023</v>
      </c>
      <c r="E16" s="28">
        <v>1400</v>
      </c>
      <c r="F16" s="39">
        <f t="shared" si="3"/>
        <v>150.06050166589893</v>
      </c>
      <c r="G16" s="40">
        <v>220</v>
      </c>
      <c r="H16" s="38">
        <f t="shared" si="1"/>
        <v>330</v>
      </c>
      <c r="I16" s="30">
        <v>95</v>
      </c>
      <c r="J16" s="29">
        <f t="shared" si="2"/>
        <v>139.27715666666666</v>
      </c>
    </row>
    <row r="17" spans="1:12" x14ac:dyDescent="0.3">
      <c r="A17" s="11">
        <f>E17*60*$C$3*3.1415927/1000/3.8/5.375</f>
        <v>8.1212286198286421</v>
      </c>
      <c r="B17" s="12">
        <f>E17*60*$C$3*3.1415927/1000/2.06/5.375</f>
        <v>14.980907162790698</v>
      </c>
      <c r="C17" s="12">
        <f>E17*60*$C$3*3.1415927/1000/1.26/5.375</f>
        <v>24.492594250276856</v>
      </c>
      <c r="D17" s="12">
        <f>E17*60*$C$3*3.1415927/1000/0.82/5.375</f>
        <v>37.634961896766882</v>
      </c>
      <c r="E17" s="28">
        <v>1600</v>
      </c>
      <c r="F17" s="39">
        <f t="shared" si="3"/>
        <v>131.30293895766158</v>
      </c>
      <c r="G17" s="40">
        <v>220</v>
      </c>
      <c r="H17" s="38">
        <f t="shared" si="1"/>
        <v>330</v>
      </c>
      <c r="I17" s="30">
        <v>98</v>
      </c>
      <c r="J17" s="29">
        <f t="shared" si="2"/>
        <v>164.20043733333333</v>
      </c>
    </row>
    <row r="18" spans="1:12" x14ac:dyDescent="0.3">
      <c r="A18" s="11">
        <f>E18*60*$C$3*3.1415927/1000/3.8/5.375</f>
        <v>9.1363821973072223</v>
      </c>
      <c r="B18" s="12">
        <f>E18*60*$C$3*3.1415927/1000/2.06/5.375</f>
        <v>16.853520558139532</v>
      </c>
      <c r="C18" s="12">
        <f>E18*60*$C$3*3.1415927/1000/1.26/5.375</f>
        <v>27.554168531561462</v>
      </c>
      <c r="D18" s="12">
        <f>E18*60*$C$3*3.1415927/1000/0.82/5.375</f>
        <v>42.33933213386274</v>
      </c>
      <c r="E18" s="28">
        <v>1800</v>
      </c>
      <c r="F18" s="39">
        <f t="shared" si="3"/>
        <v>116.71372351792138</v>
      </c>
      <c r="G18" s="40">
        <v>220</v>
      </c>
      <c r="H18" s="38">
        <f t="shared" si="1"/>
        <v>330</v>
      </c>
      <c r="I18" s="30">
        <v>101</v>
      </c>
      <c r="J18" s="29">
        <f t="shared" si="2"/>
        <v>190.38035400000001</v>
      </c>
    </row>
    <row r="19" spans="1:12" ht="15" thickBot="1" x14ac:dyDescent="0.35">
      <c r="A19" s="11">
        <f>E19*60*$C$3*3.1415927/1000/3.8/5.375</f>
        <v>10.151535774785803</v>
      </c>
      <c r="B19" s="12">
        <f>E19*60*$C$3*3.1415927/1000/2.06/5.375</f>
        <v>18.726133953488372</v>
      </c>
      <c r="C19" s="12">
        <f>E19*60*$C$3*3.1415927/1000/1.26/5.375</f>
        <v>30.615742812846069</v>
      </c>
      <c r="D19" s="12">
        <f>E19*60*$C$3*3.1415927/1000/0.82/5.375</f>
        <v>47.043702370958592</v>
      </c>
      <c r="E19" s="28">
        <v>2000</v>
      </c>
      <c r="F19" s="39">
        <f t="shared" si="3"/>
        <v>105.04235116612925</v>
      </c>
      <c r="G19" s="40">
        <v>220</v>
      </c>
      <c r="H19" s="38">
        <f t="shared" si="1"/>
        <v>330</v>
      </c>
      <c r="I19" s="30">
        <v>103</v>
      </c>
      <c r="J19" s="29">
        <f t="shared" si="2"/>
        <v>215.7225133333333</v>
      </c>
    </row>
    <row r="20" spans="1:12" ht="15" thickBot="1" x14ac:dyDescent="0.35">
      <c r="A20" s="11">
        <f>E20*60*$C$3*3.1415927/1000/3.8/5.375</f>
        <v>11.166689352264383</v>
      </c>
      <c r="B20" s="12">
        <f>E20*60*$C$3*3.1415927/1000/2.06/5.375</f>
        <v>20.598747348837207</v>
      </c>
      <c r="C20" s="12">
        <f>E20*60*$C$3*3.1415927/1000/1.26/5.375</f>
        <v>33.677317094130672</v>
      </c>
      <c r="D20" s="12">
        <f>E20*60*$C$3*3.1415927/1000/0.82/5.375</f>
        <v>51.748072608054457</v>
      </c>
      <c r="E20" s="28">
        <v>2200</v>
      </c>
      <c r="F20" s="39">
        <f t="shared" si="3"/>
        <v>95.493046514662979</v>
      </c>
      <c r="G20" s="40">
        <v>220</v>
      </c>
      <c r="H20" s="38">
        <f t="shared" si="1"/>
        <v>330</v>
      </c>
      <c r="I20" s="33">
        <v>106</v>
      </c>
      <c r="J20" s="34">
        <f>E20*2*I20*3.14159/60/100</f>
        <v>244.20626266666667</v>
      </c>
      <c r="L20" t="s">
        <v>19</v>
      </c>
    </row>
    <row r="21" spans="1:12" x14ac:dyDescent="0.3">
      <c r="A21" s="11">
        <f>E21*60*$C$3*3.1415927/1000/3.8/5.375</f>
        <v>12.181842929742963</v>
      </c>
      <c r="B21" s="12">
        <f>E21*60*$C$3*3.1415927/1000/2.06/5.375</f>
        <v>22.471360744186047</v>
      </c>
      <c r="C21" s="12">
        <f>E21*60*$C$3*3.1415927/1000/1.26/5.375</f>
        <v>36.738891375415278</v>
      </c>
      <c r="D21" s="12">
        <f>E21*60*$C$3*3.1415927/1000/0.82/5.375</f>
        <v>56.452442845150316</v>
      </c>
      <c r="E21" s="28">
        <v>2400</v>
      </c>
      <c r="F21" s="39">
        <f t="shared" si="3"/>
        <v>87.535292638441035</v>
      </c>
      <c r="G21" s="40">
        <v>220</v>
      </c>
      <c r="H21" s="38">
        <f t="shared" si="1"/>
        <v>330</v>
      </c>
      <c r="I21" s="30">
        <v>106</v>
      </c>
      <c r="J21" s="29">
        <f t="shared" ref="J21:J23" si="4">E21*2*I21*3.14159/60/100</f>
        <v>266.40683199999995</v>
      </c>
    </row>
    <row r="22" spans="1:12" x14ac:dyDescent="0.3">
      <c r="A22" s="11">
        <f>E22*60*$C$3*3.1415927/1000/3.8/5.375</f>
        <v>13.196996507221543</v>
      </c>
      <c r="B22" s="12">
        <f>E22*60*$C$3*3.1415927/1000/2.06/5.375</f>
        <v>24.343974139534883</v>
      </c>
      <c r="C22" s="12">
        <f>E22*60*$C$3*3.1415927/1000/1.26/5.375</f>
        <v>39.800465656699892</v>
      </c>
      <c r="D22" s="12">
        <f>E22*60*$C$3*3.1415927/1000/0.82/5.375</f>
        <v>61.156813082246181</v>
      </c>
      <c r="E22" s="28">
        <v>2600</v>
      </c>
      <c r="F22" s="39">
        <f t="shared" si="3"/>
        <v>80.801808589330207</v>
      </c>
      <c r="G22" s="40">
        <v>220</v>
      </c>
      <c r="H22" s="38">
        <f t="shared" si="1"/>
        <v>330</v>
      </c>
      <c r="I22" s="30">
        <v>105</v>
      </c>
      <c r="J22" s="29">
        <f t="shared" si="4"/>
        <v>285.88468999999998</v>
      </c>
    </row>
    <row r="23" spans="1:12" x14ac:dyDescent="0.3">
      <c r="A23" s="11">
        <f>E23*60*$C$3*3.1415927/1000/3.8/5.375</f>
        <v>14.212150084700125</v>
      </c>
      <c r="B23" s="12">
        <f>E23*60*$C$3*3.1415927/1000/2.06/5.375</f>
        <v>26.216587534883725</v>
      </c>
      <c r="C23" s="12">
        <f>E23*60*$C$3*3.1415927/1000/1.26/5.375</f>
        <v>42.862039937984498</v>
      </c>
      <c r="D23" s="12">
        <f>E23*60*$C$3*3.1415927/1000/0.82/5.375</f>
        <v>65.861183319342047</v>
      </c>
      <c r="E23" s="28">
        <v>2800</v>
      </c>
      <c r="F23" s="39">
        <f t="shared" si="3"/>
        <v>75.030250832949463</v>
      </c>
      <c r="G23" s="40">
        <v>220</v>
      </c>
      <c r="H23" s="38">
        <f t="shared" si="1"/>
        <v>330</v>
      </c>
      <c r="I23" s="30">
        <v>104</v>
      </c>
      <c r="J23" s="29">
        <f t="shared" si="4"/>
        <v>304.94366933333333</v>
      </c>
    </row>
    <row r="24" spans="1:12" x14ac:dyDescent="0.3">
      <c r="A24" s="11">
        <f>E24*60*$C$3*3.1415927/1000/3.8/5.375</f>
        <v>15.227303662178706</v>
      </c>
      <c r="B24" s="12">
        <f>E24*60*$C$3*3.1415927/1000/2.06/5.375</f>
        <v>28.089200930232565</v>
      </c>
      <c r="C24" s="12">
        <f>E24*60*$C$3*3.1415927/1000/1.26/5.375</f>
        <v>45.923614219269112</v>
      </c>
      <c r="D24" s="12">
        <f>E24*60*$C$3*3.1415927/1000/0.82/5.375</f>
        <v>70.565553556437905</v>
      </c>
      <c r="E24" s="28">
        <v>3000</v>
      </c>
      <c r="F24" s="39">
        <f t="shared" si="3"/>
        <v>70.028234110752834</v>
      </c>
      <c r="G24" s="40">
        <v>220</v>
      </c>
      <c r="H24" s="38">
        <f t="shared" si="1"/>
        <v>330</v>
      </c>
      <c r="I24" s="30">
        <v>102</v>
      </c>
      <c r="J24" s="29">
        <f t="shared" si="2"/>
        <v>320.44217999999995</v>
      </c>
    </row>
    <row r="25" spans="1:12" x14ac:dyDescent="0.3">
      <c r="A25" s="11">
        <f>E25*60*$C$3*3.1415927/1000/3.8/5.375</f>
        <v>16.242457239657284</v>
      </c>
      <c r="B25" s="12">
        <f>E25*60*$C$3*3.1415927/1000/2.06/5.375</f>
        <v>29.961814325581397</v>
      </c>
      <c r="C25" s="12">
        <f>E25*60*$C$3*3.1415927/1000/1.26/5.375</f>
        <v>48.985188500553711</v>
      </c>
      <c r="D25" s="12">
        <f>E25*60*$C$3*3.1415927/1000/0.82/5.375</f>
        <v>75.269923793533764</v>
      </c>
      <c r="E25" s="28">
        <v>3200</v>
      </c>
      <c r="F25" s="39">
        <f t="shared" si="3"/>
        <v>65.651469478830791</v>
      </c>
      <c r="G25" s="40">
        <v>220</v>
      </c>
      <c r="H25" s="38">
        <f t="shared" si="1"/>
        <v>330</v>
      </c>
      <c r="I25" s="30">
        <v>100</v>
      </c>
      <c r="J25" s="29">
        <f t="shared" si="2"/>
        <v>335.10293333333328</v>
      </c>
    </row>
    <row r="26" spans="1:12" ht="15" thickBot="1" x14ac:dyDescent="0.35">
      <c r="A26" s="11">
        <f>E26*60*$C$3*3.1415927/1000/3.8/5.375</f>
        <v>17.257610817135863</v>
      </c>
      <c r="B26" s="12">
        <f>E26*60*$C$3*3.1415927/1000/2.06/5.375</f>
        <v>31.834427720930233</v>
      </c>
      <c r="C26" s="12">
        <f>E26*60*$C$3*3.1415927/1000/1.26/5.375</f>
        <v>52.046762781838318</v>
      </c>
      <c r="D26" s="12">
        <f>E26*60*$C$3*3.1415927/1000/0.82/5.375</f>
        <v>79.974294030629608</v>
      </c>
      <c r="E26" s="28">
        <v>3400</v>
      </c>
      <c r="F26" s="39">
        <f t="shared" si="3"/>
        <v>61.789618333017216</v>
      </c>
      <c r="G26" s="40">
        <v>220</v>
      </c>
      <c r="H26" s="38">
        <f t="shared" si="1"/>
        <v>330</v>
      </c>
      <c r="I26" s="30">
        <v>97</v>
      </c>
      <c r="J26" s="29">
        <f t="shared" si="2"/>
        <v>345.36546066666671</v>
      </c>
    </row>
    <row r="27" spans="1:12" ht="15" thickBot="1" x14ac:dyDescent="0.35">
      <c r="A27" s="11">
        <f>E27*60*$C$3*3.1415927/1000/3.8/5.375</f>
        <v>18.272764394614445</v>
      </c>
      <c r="B27" s="12">
        <f>E27*60*$C$3*3.1415927/1000/2.06/5.375</f>
        <v>33.707041116279065</v>
      </c>
      <c r="C27" s="12">
        <f>E27*60*$C$3*3.1415927/1000/1.26/5.375</f>
        <v>55.108337063122924</v>
      </c>
      <c r="D27" s="12">
        <f>E27*60*$C$3*3.1415927/1000/0.82/5.375</f>
        <v>84.67866426772548</v>
      </c>
      <c r="E27" s="35">
        <v>3600</v>
      </c>
      <c r="F27" s="41">
        <f t="shared" si="3"/>
        <v>58.35686175896069</v>
      </c>
      <c r="G27" s="42">
        <v>220</v>
      </c>
      <c r="H27" s="43">
        <f t="shared" si="1"/>
        <v>330</v>
      </c>
      <c r="I27" s="30">
        <v>93</v>
      </c>
      <c r="J27" s="29">
        <f t="shared" si="2"/>
        <v>350.60144399999996</v>
      </c>
    </row>
    <row r="28" spans="1:12" ht="15" thickBot="1" x14ac:dyDescent="0.35">
      <c r="A28" s="11">
        <f>E28*60*$C$3*3.1415927/1000/3.8/5.375</f>
        <v>19.287917972093027</v>
      </c>
      <c r="B28" s="12">
        <f>E28*60*$C$3*3.1415927/1000/2.06/5.375</f>
        <v>35.579654511627908</v>
      </c>
      <c r="C28" s="12">
        <f>E28*60*$C$3*3.1415927/1000/1.26/5.375</f>
        <v>58.169911344407538</v>
      </c>
      <c r="D28" s="12">
        <f>E28*60*$C$3*3.1415927/1000/0.82/5.375</f>
        <v>89.383034504821339</v>
      </c>
      <c r="E28" s="28">
        <v>3800</v>
      </c>
      <c r="F28" s="39">
        <f t="shared" si="3"/>
        <v>55.285447982173288</v>
      </c>
      <c r="G28" s="40">
        <v>220</v>
      </c>
      <c r="H28" s="38">
        <f t="shared" si="1"/>
        <v>330</v>
      </c>
      <c r="I28" s="30">
        <v>88</v>
      </c>
      <c r="J28" s="29">
        <f t="shared" si="2"/>
        <v>350.18256533333334</v>
      </c>
    </row>
    <row r="29" spans="1:12" ht="15" thickBot="1" x14ac:dyDescent="0.35">
      <c r="A29" s="11">
        <f>E29*60*$C$3*3.1415927/1000/3.8/5.375</f>
        <v>20.303071549571605</v>
      </c>
      <c r="B29" s="12">
        <f>E29*60*$C$3*3.1415927/1000/2.06/5.375</f>
        <v>37.452267906976743</v>
      </c>
      <c r="C29" s="12">
        <f>E29*60*$C$3*3.1415927/1000/1.26/5.375</f>
        <v>61.231485625692137</v>
      </c>
      <c r="D29" s="12">
        <f>E29*60*$C$3*3.1415927/1000/0.82/5.375</f>
        <v>94.087404741917183</v>
      </c>
      <c r="E29" s="28">
        <v>4000</v>
      </c>
      <c r="F29" s="39">
        <f t="shared" si="3"/>
        <v>52.521175583064625</v>
      </c>
      <c r="G29" s="40">
        <v>220</v>
      </c>
      <c r="H29" s="38">
        <f t="shared" si="1"/>
        <v>330</v>
      </c>
      <c r="I29" s="32">
        <f>J29/2/3.14159/E29*60*100</f>
        <v>83.556415700330092</v>
      </c>
      <c r="J29" s="31">
        <v>350</v>
      </c>
    </row>
    <row r="30" spans="1:12" x14ac:dyDescent="0.3">
      <c r="A30" s="11">
        <f>E30*60*$C$3*3.1415927/1000/3.8/5.375</f>
        <v>21.318225127050187</v>
      </c>
      <c r="B30" s="12">
        <f>E30*60*$C$3*3.1415927/1000/2.06/5.375</f>
        <v>39.324881302325586</v>
      </c>
      <c r="C30" s="12">
        <f>E30*60*$C$3*3.1415927/1000/1.26/5.375</f>
        <v>64.293059906976751</v>
      </c>
      <c r="D30" s="12">
        <f>E30*60*$C$3*3.1415927/1000/0.82/5.375</f>
        <v>98.791774979013056</v>
      </c>
      <c r="E30" s="28">
        <v>4200</v>
      </c>
      <c r="F30" s="39">
        <f t="shared" si="3"/>
        <v>50.020167221966318</v>
      </c>
      <c r="G30" s="40">
        <v>220</v>
      </c>
      <c r="H30" s="38">
        <f t="shared" si="1"/>
        <v>330</v>
      </c>
      <c r="I30" s="30">
        <v>79</v>
      </c>
      <c r="J30" s="29">
        <f t="shared" si="2"/>
        <v>347.45985399999995</v>
      </c>
    </row>
    <row r="31" spans="1:12" ht="15" thickBot="1" x14ac:dyDescent="0.35">
      <c r="A31" s="11">
        <f>E31*60*$C$3*3.1415927/1000/3.8/5.375</f>
        <v>22.333378704528766</v>
      </c>
      <c r="B31" s="12">
        <f>E31*60*$C$3*3.1415927/1000/2.06/5.375</f>
        <v>41.197494697674415</v>
      </c>
      <c r="C31" s="12">
        <f>E31*60*$C$3*3.1415927/1000/1.26/5.375</f>
        <v>67.354634188261343</v>
      </c>
      <c r="D31" s="12">
        <f>E31*60*$C$3*3.1415927/1000/0.82/5.375</f>
        <v>103.49614521610891</v>
      </c>
      <c r="E31" s="28">
        <v>4400</v>
      </c>
      <c r="F31" s="39">
        <f t="shared" si="3"/>
        <v>47.746523257331489</v>
      </c>
      <c r="G31" s="40">
        <v>220</v>
      </c>
      <c r="H31" s="38">
        <f t="shared" si="1"/>
        <v>330</v>
      </c>
      <c r="I31" s="30">
        <v>74.5</v>
      </c>
      <c r="J31" s="29">
        <f t="shared" si="2"/>
        <v>343.27106733333335</v>
      </c>
    </row>
    <row r="32" spans="1:12" ht="15" thickBot="1" x14ac:dyDescent="0.35">
      <c r="A32" s="11">
        <f>E32*60*$C$3*3.1415927/1000/3.8/5.375</f>
        <v>23.348532282007344</v>
      </c>
      <c r="B32" s="12">
        <f>E32*60*$C$3*3.1415927/1000/2.06/5.375</f>
        <v>43.070108093023251</v>
      </c>
      <c r="C32" s="12">
        <f>E32*60*$C$3*3.1415927/1000/1.26/5.375</f>
        <v>70.41620846954595</v>
      </c>
      <c r="D32" s="49">
        <f>E32*60*$C$3*3.1415927/1000/0.82/5.375</f>
        <v>108.20051545320477</v>
      </c>
      <c r="E32" s="50">
        <v>4600</v>
      </c>
      <c r="F32" s="51">
        <f t="shared" si="3"/>
        <v>45.67058746353446</v>
      </c>
      <c r="G32" s="52">
        <v>220</v>
      </c>
      <c r="H32" s="53">
        <f t="shared" si="1"/>
        <v>330</v>
      </c>
      <c r="I32" s="32">
        <v>70</v>
      </c>
      <c r="J32" s="34">
        <f t="shared" si="2"/>
        <v>337.19732666666664</v>
      </c>
    </row>
    <row r="33" spans="1:10" x14ac:dyDescent="0.3">
      <c r="A33" s="11">
        <f>E33*60*$C$3*3.1415927/1000/3.8/5.375</f>
        <v>24.363685859485926</v>
      </c>
      <c r="B33" s="12">
        <f>E33*60*$C$3*3.1415927/1000/2.06/5.375</f>
        <v>44.942721488372094</v>
      </c>
      <c r="C33" s="12">
        <f>E33*60*$C$3*3.1415927/1000/1.26/5.375</f>
        <v>73.477782750830556</v>
      </c>
      <c r="D33" s="12">
        <f>E33*60*$C$3*3.1415927/1000/0.82/5.375</f>
        <v>112.90488569030063</v>
      </c>
      <c r="E33" s="10">
        <v>4800</v>
      </c>
      <c r="F33" s="39">
        <f t="shared" si="3"/>
        <v>43.767646319220518</v>
      </c>
      <c r="G33" s="40">
        <v>220</v>
      </c>
      <c r="H33" s="38">
        <f t="shared" si="1"/>
        <v>330</v>
      </c>
      <c r="I33" s="11"/>
      <c r="J33" s="20"/>
    </row>
    <row r="34" spans="1:10" x14ac:dyDescent="0.3">
      <c r="A34" s="11">
        <f>E34*60*$C$3*3.1415927/1000/3.8/5.375</f>
        <v>25.378839436964505</v>
      </c>
      <c r="B34" s="12">
        <f>E34*60*$C$3*3.1415927/1000/2.06/5.375</f>
        <v>46.815334883720929</v>
      </c>
      <c r="C34" s="12">
        <f>E34*60*$C$3*3.1415927/1000/1.26/5.375</f>
        <v>76.539357032115177</v>
      </c>
      <c r="D34" s="12">
        <f>E34*60*$C$3*3.1415927/1000/0.82/5.375</f>
        <v>117.6092559273965</v>
      </c>
      <c r="E34" s="10">
        <v>5000</v>
      </c>
      <c r="F34" s="39">
        <f t="shared" si="3"/>
        <v>42.0169404664517</v>
      </c>
      <c r="G34" s="40">
        <v>220</v>
      </c>
      <c r="H34" s="38">
        <f t="shared" si="1"/>
        <v>330</v>
      </c>
      <c r="I34" s="11"/>
      <c r="J34" s="20"/>
    </row>
    <row r="35" spans="1:10" x14ac:dyDescent="0.3">
      <c r="A35" s="11">
        <f t="shared" ref="A35:A39" si="5">E35*60*$C$3*3.1415927/1000/3.8/5.375</f>
        <v>26.393993014443087</v>
      </c>
      <c r="B35" s="12">
        <f t="shared" ref="B35:B39" si="6">E35*60*$C$3*3.1415927/1000/2.06/5.375</f>
        <v>48.687948279069765</v>
      </c>
      <c r="C35" s="12">
        <f t="shared" ref="C35:C39" si="7">E35*60*$C$3*3.1415927/1000/1.26/5.375</f>
        <v>79.600931313399784</v>
      </c>
      <c r="D35" s="12">
        <f t="shared" ref="D35:D39" si="8">E35*60*$C$3*3.1415927/1000/0.82/5.375</f>
        <v>122.31362616449236</v>
      </c>
      <c r="E35" s="10">
        <v>5200</v>
      </c>
      <c r="F35" s="39">
        <f t="shared" si="3"/>
        <v>40.400904294665104</v>
      </c>
      <c r="G35" s="40">
        <v>220</v>
      </c>
      <c r="H35" s="38">
        <f t="shared" si="1"/>
        <v>330</v>
      </c>
      <c r="I35" s="11"/>
      <c r="J35" s="20"/>
    </row>
    <row r="36" spans="1:10" x14ac:dyDescent="0.3">
      <c r="A36" s="11">
        <f t="shared" si="5"/>
        <v>27.409146591921662</v>
      </c>
      <c r="B36" s="12">
        <f t="shared" si="6"/>
        <v>50.560561674418601</v>
      </c>
      <c r="C36" s="12">
        <f t="shared" si="7"/>
        <v>82.66250559468439</v>
      </c>
      <c r="D36" s="12">
        <f t="shared" si="8"/>
        <v>127.01799640158822</v>
      </c>
      <c r="E36" s="10">
        <v>5400</v>
      </c>
      <c r="F36" s="39">
        <f t="shared" si="3"/>
        <v>38.904574505973798</v>
      </c>
      <c r="G36" s="40">
        <v>220</v>
      </c>
      <c r="H36" s="38">
        <f t="shared" si="1"/>
        <v>330</v>
      </c>
      <c r="I36" s="11"/>
      <c r="J36" s="20"/>
    </row>
    <row r="37" spans="1:10" x14ac:dyDescent="0.3">
      <c r="A37" s="11">
        <f t="shared" si="5"/>
        <v>28.424300169400251</v>
      </c>
      <c r="B37" s="12">
        <f t="shared" si="6"/>
        <v>52.433175069767451</v>
      </c>
      <c r="C37" s="12">
        <f t="shared" si="7"/>
        <v>85.724079875968997</v>
      </c>
      <c r="D37" s="12">
        <f t="shared" si="8"/>
        <v>131.72236663868409</v>
      </c>
      <c r="E37" s="10">
        <v>5600</v>
      </c>
      <c r="F37" s="39">
        <f t="shared" si="3"/>
        <v>37.515125416474731</v>
      </c>
      <c r="G37" s="40">
        <v>220</v>
      </c>
      <c r="H37" s="38">
        <f t="shared" si="1"/>
        <v>330</v>
      </c>
      <c r="I37" s="11"/>
      <c r="J37" s="20"/>
    </row>
    <row r="38" spans="1:10" x14ac:dyDescent="0.3">
      <c r="A38" s="11">
        <f t="shared" si="5"/>
        <v>29.439453746878826</v>
      </c>
      <c r="B38" s="12">
        <f t="shared" si="6"/>
        <v>54.305788465116279</v>
      </c>
      <c r="C38" s="12">
        <f t="shared" si="7"/>
        <v>88.785654157253603</v>
      </c>
      <c r="D38" s="12">
        <f t="shared" si="8"/>
        <v>136.42673687577994</v>
      </c>
      <c r="E38" s="10">
        <v>5800</v>
      </c>
      <c r="F38" s="39">
        <f t="shared" si="3"/>
        <v>36.221500402113534</v>
      </c>
      <c r="G38" s="40">
        <v>220</v>
      </c>
      <c r="H38" s="38">
        <f t="shared" si="1"/>
        <v>330</v>
      </c>
      <c r="I38" s="11"/>
      <c r="J38" s="20"/>
    </row>
    <row r="39" spans="1:10" ht="15" thickBot="1" x14ac:dyDescent="0.35">
      <c r="A39" s="13">
        <f t="shared" si="5"/>
        <v>30.454607324357411</v>
      </c>
      <c r="B39" s="14">
        <f t="shared" si="6"/>
        <v>56.178401860465129</v>
      </c>
      <c r="C39" s="14">
        <f t="shared" si="7"/>
        <v>91.847228438538224</v>
      </c>
      <c r="D39" s="14">
        <f t="shared" si="8"/>
        <v>141.13110711287581</v>
      </c>
      <c r="E39" s="15">
        <v>6000</v>
      </c>
      <c r="F39" s="44">
        <f t="shared" si="3"/>
        <v>35.014117055376417</v>
      </c>
      <c r="G39" s="45">
        <v>220</v>
      </c>
      <c r="H39" s="46">
        <f t="shared" si="1"/>
        <v>330</v>
      </c>
      <c r="I39" s="13"/>
      <c r="J39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rschnyd</dc:creator>
  <cp:lastModifiedBy>rschnyd</cp:lastModifiedBy>
  <dcterms:created xsi:type="dcterms:W3CDTF">2017-11-30T18:42:41Z</dcterms:created>
  <dcterms:modified xsi:type="dcterms:W3CDTF">2017-11-30T21:26:07Z</dcterms:modified>
</cp:coreProperties>
</file>